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825" windowWidth="7545" windowHeight="4350" tabRatio="698" activeTab="0"/>
  </bookViews>
  <sheets>
    <sheet name="тимч січ" sheetId="1" r:id="rId1"/>
  </sheets>
  <definedNames>
    <definedName name="_xlnm.Print_Area" localSheetId="0">'тимч січ'!$A$1:$AE$92</definedName>
  </definedNames>
  <calcPr fullCalcOnLoad="1"/>
</workbook>
</file>

<file path=xl/sharedStrings.xml><?xml version="1.0" encoding="utf-8"?>
<sst xmlns="http://schemas.openxmlformats.org/spreadsheetml/2006/main" count="96" uniqueCount="48">
  <si>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</si>
  <si>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</si>
  <si>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</si>
  <si>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</si>
  <si>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</si>
  <si>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</si>
  <si>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</si>
  <si>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</si>
  <si>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</si>
  <si>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</si>
  <si>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</si>
  <si>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</si>
  <si>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</si>
  <si>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</si>
  <si>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</si>
  <si>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</si>
  <si>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</si>
  <si>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</si>
  <si>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</si>
  <si>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</si>
  <si>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</si>
  <si>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</si>
  <si>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</si>
  <si>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</si>
  <si>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</si>
  <si>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</si>
  <si>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</si>
  <si>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</si>
  <si>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250321 - дотація. з держбюджету районним бюджетам</t>
  </si>
  <si>
    <t>Резвервний фонд</t>
  </si>
  <si>
    <t>Показник</t>
  </si>
  <si>
    <t>Кошти, що передаються д обюджету розвитку (250306)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</si>
  <si>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</si>
  <si>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</si>
  <si>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</si>
  <si>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</si>
  <si>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Дотація</t>
  </si>
  <si>
    <t>Дотація районним бюджетам (250311, 250313)</t>
  </si>
  <si>
    <t>Доходи до розрахунку</t>
  </si>
  <si>
    <t>Передано до бюджтеу розвитку (спеціальний фонд)</t>
  </si>
  <si>
    <t>250380 - субв.обласному бюджету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</si>
  <si>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</si>
  <si>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</si>
  <si>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</si>
  <si>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Субвенція до державному бюджету (250344)</t>
  </si>
  <si>
    <t>дотація</t>
  </si>
  <si>
    <t>інші /250404/</t>
  </si>
  <si>
    <t>по міському бюджету м.Черкаси у СІЧНІ 2014 р.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</si>
</sst>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3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1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19" fillId="17" borderId="0" xfId="0" applyNumberFormat="1" applyFont="1" applyFill="1" applyAlignment="1">
      <alignment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79"/>
  <sheetViews>
    <sheetView tabSelected="1" view="pageBreakPreview" zoomScale="75" zoomScaleNormal="75" zoomScaleSheetLayoutView="75" workbookViewId="0" topLeftCell="A1">
      <pane xSplit="3" ySplit="9" topLeftCell="D34" activePane="bottomRight" state="frozen"/>
      <selection pane="topLeft" activeCell="A1" sqref="A1"/>
      <selection pane="topRight" activeCell="D1" sqref="D1"/>
      <selection pane="bottomLeft" activeCell="A7" sqref="A7"/>
      <selection pane="bottomRight" activeCell="M61" sqref="M6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64" t="s">
        <v>12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</row>
    <row r="2" spans="1:31" ht="22.5" customHeight="1">
      <c r="A2" s="65" t="s">
        <v>47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41</v>
      </c>
      <c r="C4" s="9" t="s">
        <v>19</v>
      </c>
      <c r="D4" s="9">
        <v>2</v>
      </c>
      <c r="E4" s="8">
        <v>3</v>
      </c>
      <c r="F4" s="8">
        <v>6</v>
      </c>
      <c r="G4" s="8">
        <v>8</v>
      </c>
      <c r="H4" s="8">
        <v>9</v>
      </c>
      <c r="I4" s="8">
        <v>10</v>
      </c>
      <c r="J4" s="19">
        <v>13</v>
      </c>
      <c r="K4" s="8">
        <v>14</v>
      </c>
      <c r="L4" s="8">
        <v>15</v>
      </c>
      <c r="M4" s="8">
        <v>16</v>
      </c>
      <c r="N4" s="8">
        <v>17</v>
      </c>
      <c r="O4" s="8">
        <v>20</v>
      </c>
      <c r="P4" s="8">
        <v>21</v>
      </c>
      <c r="Q4" s="8">
        <v>22</v>
      </c>
      <c r="R4" s="8">
        <v>23</v>
      </c>
      <c r="S4" s="19">
        <v>24</v>
      </c>
      <c r="T4" s="19">
        <v>27</v>
      </c>
      <c r="U4" s="8">
        <v>28</v>
      </c>
      <c r="V4" s="19">
        <v>29</v>
      </c>
      <c r="W4" s="19">
        <v>30</v>
      </c>
      <c r="X4" s="19">
        <v>31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36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1" t="s">
        <v>36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 hidden="1">
      <c r="A7" s="61" t="s">
        <v>45</v>
      </c>
      <c r="B7" s="44">
        <f>SUM(D7:W7)</f>
        <v>0</v>
      </c>
      <c r="C7" s="46"/>
      <c r="D7" s="46"/>
      <c r="E7" s="47"/>
      <c r="F7" s="47"/>
      <c r="G7" s="47"/>
      <c r="H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2" t="s">
        <v>38</v>
      </c>
      <c r="B8" s="41">
        <f>SUM(D8:Z8)</f>
        <v>9576.099999999999</v>
      </c>
      <c r="C8" s="41">
        <v>14428.9</v>
      </c>
      <c r="D8" s="44">
        <v>0</v>
      </c>
      <c r="E8" s="56">
        <v>0</v>
      </c>
      <c r="F8" s="56">
        <v>2043.1</v>
      </c>
      <c r="G8" s="56">
        <v>0</v>
      </c>
      <c r="H8" s="56">
        <v>3304.2</v>
      </c>
      <c r="I8" s="56">
        <v>1010.9</v>
      </c>
      <c r="J8" s="57">
        <v>899.2</v>
      </c>
      <c r="K8" s="56">
        <v>712.7</v>
      </c>
      <c r="L8" s="56">
        <v>489.9</v>
      </c>
      <c r="M8" s="56">
        <v>1116.1</v>
      </c>
      <c r="N8" s="56"/>
      <c r="O8" s="56"/>
      <c r="P8" s="56"/>
      <c r="Q8" s="56"/>
      <c r="R8" s="56"/>
      <c r="S8" s="58"/>
      <c r="T8" s="58"/>
      <c r="U8" s="56"/>
      <c r="V8" s="57"/>
      <c r="W8" s="57"/>
      <c r="X8" s="57"/>
      <c r="Y8" s="57"/>
      <c r="Z8" s="56"/>
      <c r="AA8" s="24"/>
      <c r="AB8" s="24"/>
      <c r="AC8" s="63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2" t="s">
        <v>14</v>
      </c>
      <c r="B9" s="25">
        <f>B10+B15+B23+B31+B45+B49+B50+B57+B58+B67+B68+B81+B71+B74+B76+B75+B65+B82+B83+B84+B66+B38+B85</f>
        <v>51933.600000000006</v>
      </c>
      <c r="C9" s="25">
        <f>C10+C15+C23+C31+C45+C49+C50+C57+C58+C67+C68+C81+C71+C74+C76+C75+C65+C82+C83+C84+C66+C38+C85</f>
        <v>0</v>
      </c>
      <c r="D9" s="25">
        <f aca="true" t="shared" si="0" ref="D9:Y9">D10+D15+D23+D31+D45+D49+D50+D57+D58+D67+D68+D81+D71+D74+D76+D75+D65+D82+D84+D83+D38+D85+D66</f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0</v>
      </c>
      <c r="K9" s="25">
        <f t="shared" si="0"/>
        <v>59.599999999999994</v>
      </c>
      <c r="L9" s="25">
        <f t="shared" si="0"/>
        <v>17108.5</v>
      </c>
      <c r="M9" s="25">
        <f t="shared" si="0"/>
        <v>641.1</v>
      </c>
      <c r="N9" s="25">
        <f t="shared" si="0"/>
        <v>0</v>
      </c>
      <c r="O9" s="25">
        <f t="shared" si="0"/>
        <v>0</v>
      </c>
      <c r="P9" s="25">
        <f t="shared" si="0"/>
        <v>0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>Z10+Z15+Z23+Z31+Z45+Z49+Z50+Z57+Z58+Z67+Z68+Z81+Z71+Z74+Z76+Z75+Z65+Z82+Z84+Z83+Z38</f>
        <v>0</v>
      </c>
      <c r="AA9" s="25">
        <f>AA10+AA15+AA23+AA31+AA45+AA49+AA50+AA57+AA58+AA67+AA68+AA81+AA71+AA74+AA76+AA75+AA65+AA82+AA84+AA83+AA38</f>
        <v>0</v>
      </c>
      <c r="AB9" s="25">
        <f>AB10+AB15+AB23+AB31+AB45+AB49+AB50+AB57+AB58+AB67+AB68+AB81+AB71+AB74+AB76+AB75+AB65+AB82+AB84+AB83+AB38</f>
        <v>0</v>
      </c>
      <c r="AC9" s="25"/>
      <c r="AD9" s="25">
        <f>AD10+AD15+AD23+AD31+AD45+AD49+AD50+AD57+AD58+AD67+AD68+AD71+AD81+AD74+AD76+AD75+AD65+AD82+AD83+AD84+AD66+AD38+AD85</f>
        <v>17809.2</v>
      </c>
      <c r="AE9" s="51">
        <f>AE10+AE15+AE23+AE31+AE45+AE49+AE50+AE57+AE58+AE67+AE68+AE71+AE81+AE74+AE76+AE75+AE65+AE82+AE84+AE83+AE66+AE38+AE85</f>
        <v>34124.4</v>
      </c>
      <c r="AG9" s="50"/>
    </row>
    <row r="10" spans="1:31" ht="15.75">
      <c r="A10" s="4" t="s">
        <v>4</v>
      </c>
      <c r="B10" s="23">
        <v>3747.9</v>
      </c>
      <c r="C10" s="23"/>
      <c r="D10" s="23"/>
      <c r="E10" s="23"/>
      <c r="F10" s="23"/>
      <c r="G10" s="23"/>
      <c r="H10" s="23"/>
      <c r="I10" s="23"/>
      <c r="J10" s="26"/>
      <c r="K10" s="23">
        <f>3.8+55.8</f>
        <v>59.599999999999994</v>
      </c>
      <c r="L10" s="23">
        <v>884</v>
      </c>
      <c r="M10" s="23">
        <v>208.9</v>
      </c>
      <c r="N10" s="23"/>
      <c r="O10" s="28"/>
      <c r="P10" s="23"/>
      <c r="Q10" s="23"/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55">SUM(D10:AB10)</f>
        <v>1152.5</v>
      </c>
      <c r="AE10" s="28">
        <f>B10+C10-AD10</f>
        <v>2595.4</v>
      </c>
    </row>
    <row r="11" spans="1:31" ht="15.75">
      <c r="A11" s="3" t="s">
        <v>5</v>
      </c>
      <c r="B11" s="23">
        <v>3134.6</v>
      </c>
      <c r="C11" s="23"/>
      <c r="D11" s="23"/>
      <c r="E11" s="23"/>
      <c r="F11" s="23"/>
      <c r="G11" s="23"/>
      <c r="H11" s="23"/>
      <c r="I11" s="23"/>
      <c r="J11" s="27"/>
      <c r="K11" s="23">
        <f>3.8+55.8</f>
        <v>59.599999999999994</v>
      </c>
      <c r="L11" s="23">
        <v>877.5</v>
      </c>
      <c r="M11" s="23">
        <v>206</v>
      </c>
      <c r="N11" s="23"/>
      <c r="O11" s="28"/>
      <c r="P11" s="23"/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1143.1</v>
      </c>
      <c r="AE11" s="28">
        <f>B11+C11-AD11</f>
        <v>1991.5</v>
      </c>
    </row>
    <row r="12" spans="1:31" ht="15.75">
      <c r="A12" s="3" t="s">
        <v>2</v>
      </c>
      <c r="B12" s="37">
        <v>254.3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0</v>
      </c>
      <c r="AE12" s="28">
        <f>B12+C12-AD12</f>
        <v>254.3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359.00000000000017</v>
      </c>
      <c r="C14" s="23">
        <f t="shared" si="2"/>
        <v>0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6.5</v>
      </c>
      <c r="M14" s="23">
        <f t="shared" si="2"/>
        <v>2.9000000000000057</v>
      </c>
      <c r="N14" s="23">
        <f t="shared" si="2"/>
        <v>0</v>
      </c>
      <c r="O14" s="23">
        <f t="shared" si="2"/>
        <v>0</v>
      </c>
      <c r="P14" s="23">
        <f t="shared" si="2"/>
        <v>0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9.400000000000006</v>
      </c>
      <c r="AE14" s="28">
        <f>AE10-AE11-AE12-AE13</f>
        <v>349.6000000000001</v>
      </c>
    </row>
    <row r="15" spans="1:31" ht="15" customHeight="1">
      <c r="A15" s="4" t="s">
        <v>6</v>
      </c>
      <c r="B15" s="23">
        <v>23171.9</v>
      </c>
      <c r="C15" s="23"/>
      <c r="D15" s="45"/>
      <c r="E15" s="45"/>
      <c r="F15" s="23"/>
      <c r="G15" s="23"/>
      <c r="H15" s="23"/>
      <c r="I15" s="23"/>
      <c r="J15" s="27"/>
      <c r="K15" s="23"/>
      <c r="L15" s="23">
        <v>7985.1</v>
      </c>
      <c r="M15" s="23"/>
      <c r="N15" s="23"/>
      <c r="O15" s="28"/>
      <c r="P15" s="23"/>
      <c r="Q15" s="28"/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7985.1</v>
      </c>
      <c r="AE15" s="28">
        <f aca="true" t="shared" si="3" ref="AE15:AE29">B15+C15-AD15</f>
        <v>15186.800000000001</v>
      </c>
    </row>
    <row r="16" spans="1:32" ht="15.75">
      <c r="A16" s="3" t="s">
        <v>5</v>
      </c>
      <c r="B16" s="23">
        <v>18463.5</v>
      </c>
      <c r="C16" s="23"/>
      <c r="D16" s="23"/>
      <c r="E16" s="23"/>
      <c r="F16" s="23"/>
      <c r="G16" s="23"/>
      <c r="H16" s="23"/>
      <c r="I16" s="23"/>
      <c r="J16" s="27"/>
      <c r="K16" s="23"/>
      <c r="L16" s="23">
        <v>7985.1</v>
      </c>
      <c r="M16" s="23"/>
      <c r="N16" s="23"/>
      <c r="O16" s="28"/>
      <c r="P16" s="23"/>
      <c r="Q16" s="28"/>
      <c r="R16" s="23"/>
      <c r="S16" s="27"/>
      <c r="T16" s="27"/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7985.1</v>
      </c>
      <c r="AE16" s="28">
        <f t="shared" si="3"/>
        <v>10478.4</v>
      </c>
      <c r="AF16" s="6"/>
    </row>
    <row r="17" spans="1:31" ht="15.75">
      <c r="A17" s="3" t="s">
        <v>3</v>
      </c>
      <c r="B17" s="23">
        <v>1.3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1.3</v>
      </c>
    </row>
    <row r="18" spans="1:31" ht="15.75">
      <c r="A18" s="3" t="s">
        <v>1</v>
      </c>
      <c r="B18" s="23">
        <v>1407.7</v>
      </c>
      <c r="C18" s="23"/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</v>
      </c>
      <c r="AE18" s="28">
        <f t="shared" si="3"/>
        <v>1407.7</v>
      </c>
    </row>
    <row r="19" spans="1:31" ht="15.75">
      <c r="A19" s="3" t="s">
        <v>2</v>
      </c>
      <c r="B19" s="23">
        <v>3229</v>
      </c>
      <c r="C19" s="23"/>
      <c r="D19" s="23"/>
      <c r="E19" s="23"/>
      <c r="F19" s="23"/>
      <c r="G19" s="23"/>
      <c r="H19" s="23"/>
      <c r="I19" s="23"/>
      <c r="J19" s="27"/>
      <c r="K19" s="23"/>
      <c r="L19" s="23"/>
      <c r="M19" s="23"/>
      <c r="N19" s="23"/>
      <c r="O19" s="28"/>
      <c r="P19" s="23"/>
      <c r="Q19" s="28"/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0</v>
      </c>
      <c r="AE19" s="28">
        <f t="shared" si="3"/>
        <v>3229</v>
      </c>
    </row>
    <row r="20" spans="1:31" ht="15.75">
      <c r="A20" s="3" t="s">
        <v>17</v>
      </c>
      <c r="B20" s="23">
        <v>9.5</v>
      </c>
      <c r="C20" s="23"/>
      <c r="D20" s="23"/>
      <c r="E20" s="23"/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0</v>
      </c>
      <c r="AE20" s="28">
        <f t="shared" si="3"/>
        <v>9.5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60.900000000001455</v>
      </c>
      <c r="C22" s="23">
        <f t="shared" si="4"/>
        <v>0</v>
      </c>
      <c r="D22" s="23">
        <f t="shared" si="4"/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0</v>
      </c>
      <c r="M22" s="23">
        <f t="shared" si="4"/>
        <v>0</v>
      </c>
      <c r="N22" s="23">
        <f t="shared" si="4"/>
        <v>0</v>
      </c>
      <c r="O22" s="23">
        <f t="shared" si="4"/>
        <v>0</v>
      </c>
      <c r="P22" s="23">
        <f t="shared" si="4"/>
        <v>0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0</v>
      </c>
      <c r="AE22" s="28">
        <f t="shared" si="3"/>
        <v>60.900000000001455</v>
      </c>
    </row>
    <row r="23" spans="1:31" ht="15" customHeight="1">
      <c r="A23" s="4" t="s">
        <v>7</v>
      </c>
      <c r="B23" s="23">
        <v>16071.7</v>
      </c>
      <c r="C23" s="23"/>
      <c r="D23" s="23"/>
      <c r="E23" s="23"/>
      <c r="F23" s="23"/>
      <c r="G23" s="23"/>
      <c r="H23" s="23"/>
      <c r="I23" s="23"/>
      <c r="J23" s="27"/>
      <c r="K23" s="23"/>
      <c r="L23" s="23">
        <v>5329.2</v>
      </c>
      <c r="M23" s="23"/>
      <c r="N23" s="23"/>
      <c r="O23" s="28"/>
      <c r="P23" s="23"/>
      <c r="Q23" s="28"/>
      <c r="R23" s="28"/>
      <c r="S23" s="27"/>
      <c r="T23" s="27"/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5329.2</v>
      </c>
      <c r="AE23" s="28">
        <f t="shared" si="3"/>
        <v>10742.5</v>
      </c>
    </row>
    <row r="24" spans="1:32" ht="15.75">
      <c r="A24" s="3" t="s">
        <v>5</v>
      </c>
      <c r="B24" s="23">
        <v>12417.8</v>
      </c>
      <c r="C24" s="23"/>
      <c r="D24" s="23"/>
      <c r="E24" s="23"/>
      <c r="F24" s="23"/>
      <c r="G24" s="23"/>
      <c r="H24" s="23"/>
      <c r="I24" s="23"/>
      <c r="J24" s="27"/>
      <c r="K24" s="23"/>
      <c r="L24" s="23">
        <v>5127.2</v>
      </c>
      <c r="M24" s="23"/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5127.2</v>
      </c>
      <c r="AE24" s="28">
        <f t="shared" si="3"/>
        <v>7290.599999999999</v>
      </c>
      <c r="AF24" s="6"/>
    </row>
    <row r="25" spans="1:31" ht="15.75">
      <c r="A25" s="3" t="s">
        <v>3</v>
      </c>
      <c r="B25" s="23">
        <v>535.8</v>
      </c>
      <c r="C25" s="23"/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0</v>
      </c>
      <c r="AE25" s="28">
        <f t="shared" si="3"/>
        <v>535.8</v>
      </c>
    </row>
    <row r="26" spans="1:31" ht="15.75">
      <c r="A26" s="3" t="s">
        <v>1</v>
      </c>
      <c r="B26" s="23">
        <v>216.9</v>
      </c>
      <c r="C26" s="23"/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0</v>
      </c>
      <c r="AE26" s="28">
        <f t="shared" si="3"/>
        <v>216.9</v>
      </c>
    </row>
    <row r="27" spans="1:31" ht="15.75">
      <c r="A27" s="3" t="s">
        <v>2</v>
      </c>
      <c r="B27" s="23">
        <v>1668.2</v>
      </c>
      <c r="C27" s="23"/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0</v>
      </c>
      <c r="AE27" s="28">
        <f t="shared" si="3"/>
        <v>1668.2</v>
      </c>
    </row>
    <row r="28" spans="1:31" ht="15.75">
      <c r="A28" s="3" t="s">
        <v>17</v>
      </c>
      <c r="B28" s="23">
        <v>113.7</v>
      </c>
      <c r="C28" s="23"/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0</v>
      </c>
      <c r="AE28" s="28">
        <f t="shared" si="3"/>
        <v>113.7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1119.300000000001</v>
      </c>
      <c r="C30" s="23">
        <f t="shared" si="5"/>
        <v>0</v>
      </c>
      <c r="D30" s="23">
        <f t="shared" si="5"/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202</v>
      </c>
      <c r="M30" s="23">
        <f t="shared" si="5"/>
        <v>0</v>
      </c>
      <c r="N30" s="23">
        <f t="shared" si="5"/>
        <v>0</v>
      </c>
      <c r="O30" s="28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202</v>
      </c>
      <c r="AE30" s="28">
        <f>AE23-AE24-AE25-AE26-AE27-AE28-AE29</f>
        <v>917.3000000000002</v>
      </c>
    </row>
    <row r="31" spans="1:31" ht="15" customHeight="1">
      <c r="A31" s="4" t="s">
        <v>8</v>
      </c>
      <c r="B31" s="23">
        <v>377.6</v>
      </c>
      <c r="C31" s="23"/>
      <c r="D31" s="23"/>
      <c r="E31" s="23"/>
      <c r="F31" s="23"/>
      <c r="G31" s="23"/>
      <c r="H31" s="23"/>
      <c r="I31" s="23"/>
      <c r="J31" s="27"/>
      <c r="K31" s="23"/>
      <c r="L31" s="23"/>
      <c r="M31" s="23">
        <v>128</v>
      </c>
      <c r="N31" s="23"/>
      <c r="O31" s="28"/>
      <c r="P31" s="23"/>
      <c r="Q31" s="28"/>
      <c r="R31" s="23"/>
      <c r="S31" s="27"/>
      <c r="T31" s="27"/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128</v>
      </c>
      <c r="AE31" s="28">
        <f aca="true" t="shared" si="6" ref="AE31:AE36">B31+C31-AD31</f>
        <v>249.60000000000002</v>
      </c>
    </row>
    <row r="32" spans="1:31" ht="15.75">
      <c r="A32" s="3" t="s">
        <v>5</v>
      </c>
      <c r="B32" s="23">
        <v>238.8</v>
      </c>
      <c r="C32" s="23"/>
      <c r="D32" s="23"/>
      <c r="E32" s="23"/>
      <c r="F32" s="23"/>
      <c r="G32" s="23"/>
      <c r="H32" s="23"/>
      <c r="I32" s="23"/>
      <c r="J32" s="27"/>
      <c r="K32" s="23"/>
      <c r="L32" s="23"/>
      <c r="M32" s="23">
        <v>128</v>
      </c>
      <c r="N32" s="23"/>
      <c r="O32" s="23"/>
      <c r="P32" s="23"/>
      <c r="Q32" s="28"/>
      <c r="R32" s="23"/>
      <c r="S32" s="27"/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128</v>
      </c>
      <c r="AE32" s="28">
        <f t="shared" si="6"/>
        <v>110.80000000000001</v>
      </c>
    </row>
    <row r="33" spans="1:31" ht="15.75" hidden="1">
      <c r="A33" s="3" t="s">
        <v>1</v>
      </c>
      <c r="B33" s="23"/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88.4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0</v>
      </c>
      <c r="AE34" s="28">
        <f t="shared" si="6"/>
        <v>88.4</v>
      </c>
    </row>
    <row r="35" spans="1:31" ht="15.75">
      <c r="A35" s="3" t="s">
        <v>17</v>
      </c>
      <c r="B35" s="23">
        <v>35.4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35.4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15.000000000000007</v>
      </c>
      <c r="C37" s="23">
        <f t="shared" si="7"/>
        <v>0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0</v>
      </c>
      <c r="AE37" s="28">
        <f>AE31-AE32-AE34-AE36-AE33-AE35</f>
        <v>15.000000000000007</v>
      </c>
    </row>
    <row r="38" spans="1:31" ht="15" customHeight="1">
      <c r="A38" s="4" t="s">
        <v>35</v>
      </c>
      <c r="B38" s="23">
        <v>458.3</v>
      </c>
      <c r="C38" s="23"/>
      <c r="D38" s="23"/>
      <c r="E38" s="23"/>
      <c r="F38" s="23"/>
      <c r="G38" s="23"/>
      <c r="H38" s="23"/>
      <c r="I38" s="23"/>
      <c r="J38" s="27"/>
      <c r="K38" s="23"/>
      <c r="L38" s="23">
        <v>179.7</v>
      </c>
      <c r="M38" s="23"/>
      <c r="N38" s="23"/>
      <c r="O38" s="28"/>
      <c r="P38" s="23"/>
      <c r="Q38" s="28"/>
      <c r="R38" s="28"/>
      <c r="S38" s="27"/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179.7</v>
      </c>
      <c r="AE38" s="28">
        <f aca="true" t="shared" si="8" ref="AE38:AE43">B38+C38-AD38</f>
        <v>278.6</v>
      </c>
    </row>
    <row r="39" spans="1:32" ht="15.75">
      <c r="A39" s="3" t="s">
        <v>5</v>
      </c>
      <c r="B39" s="23">
        <v>393</v>
      </c>
      <c r="C39" s="23"/>
      <c r="D39" s="23"/>
      <c r="E39" s="23"/>
      <c r="F39" s="23"/>
      <c r="G39" s="23"/>
      <c r="H39" s="23"/>
      <c r="I39" s="23"/>
      <c r="J39" s="27"/>
      <c r="K39" s="23"/>
      <c r="L39" s="23">
        <v>179.7</v>
      </c>
      <c r="M39" s="23"/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179.7</v>
      </c>
      <c r="AE39" s="28">
        <f t="shared" si="8"/>
        <v>213.3</v>
      </c>
      <c r="AF39" s="6"/>
    </row>
    <row r="40" spans="1:31" ht="15.75" hidden="1">
      <c r="A40" s="3" t="s">
        <v>3</v>
      </c>
      <c r="B40" s="23"/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3.6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3.6</v>
      </c>
    </row>
    <row r="42" spans="1:31" ht="15.75">
      <c r="A42" s="3" t="s">
        <v>2</v>
      </c>
      <c r="B42" s="23">
        <v>48.1</v>
      </c>
      <c r="C42" s="23"/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0</v>
      </c>
      <c r="AE42" s="28">
        <f t="shared" si="8"/>
        <v>48.1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13.600000000000009</v>
      </c>
      <c r="C44" s="23">
        <f t="shared" si="9"/>
        <v>0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0</v>
      </c>
      <c r="AE44" s="28">
        <f>AE38-AE39-AE40-AE41-AE42-AE43</f>
        <v>13.600000000000009</v>
      </c>
    </row>
    <row r="45" spans="1:31" ht="15" customHeight="1">
      <c r="A45" s="4" t="s">
        <v>15</v>
      </c>
      <c r="B45" s="37">
        <v>389.2</v>
      </c>
      <c r="C45" s="23"/>
      <c r="D45" s="23"/>
      <c r="E45" s="29"/>
      <c r="F45" s="29"/>
      <c r="G45" s="29"/>
      <c r="H45" s="29"/>
      <c r="I45" s="29"/>
      <c r="J45" s="30"/>
      <c r="K45" s="29"/>
      <c r="L45" s="29">
        <v>111.6</v>
      </c>
      <c r="M45" s="29"/>
      <c r="N45" s="29"/>
      <c r="O45" s="32"/>
      <c r="P45" s="29"/>
      <c r="Q45" s="29"/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111.6</v>
      </c>
      <c r="AE45" s="28">
        <f>B45+C45-AD45</f>
        <v>277.6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321.3</v>
      </c>
      <c r="C47" s="23"/>
      <c r="D47" s="23"/>
      <c r="E47" s="23"/>
      <c r="F47" s="23"/>
      <c r="G47" s="23"/>
      <c r="H47" s="23"/>
      <c r="I47" s="23"/>
      <c r="J47" s="27"/>
      <c r="K47" s="23"/>
      <c r="L47" s="23">
        <v>111.4</v>
      </c>
      <c r="M47" s="23"/>
      <c r="N47" s="23"/>
      <c r="O47" s="28"/>
      <c r="P47" s="23"/>
      <c r="Q47" s="23"/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111.4</v>
      </c>
      <c r="AE47" s="28">
        <f>B47+C47-AD47</f>
        <v>209.9</v>
      </c>
    </row>
    <row r="48" spans="1:31" ht="15.75">
      <c r="A48" s="3" t="s">
        <v>26</v>
      </c>
      <c r="B48" s="23">
        <f>B45-B46-B47</f>
        <v>67.89999999999998</v>
      </c>
      <c r="C48" s="23">
        <f aca="true" t="shared" si="10" ref="C48:AB48">C45-C46-C47</f>
        <v>0</v>
      </c>
      <c r="D48" s="23">
        <f t="shared" si="10"/>
        <v>0</v>
      </c>
      <c r="E48" s="23">
        <f t="shared" si="10"/>
        <v>0</v>
      </c>
      <c r="F48" s="23">
        <f t="shared" si="10"/>
        <v>0</v>
      </c>
      <c r="G48" s="23">
        <f t="shared" si="10"/>
        <v>0</v>
      </c>
      <c r="H48" s="23">
        <f t="shared" si="10"/>
        <v>0</v>
      </c>
      <c r="I48" s="23">
        <f t="shared" si="10"/>
        <v>0</v>
      </c>
      <c r="J48" s="23">
        <f t="shared" si="10"/>
        <v>0</v>
      </c>
      <c r="K48" s="23">
        <f t="shared" si="10"/>
        <v>0</v>
      </c>
      <c r="L48" s="23">
        <f t="shared" si="10"/>
        <v>0.19999999999998863</v>
      </c>
      <c r="M48" s="23">
        <f t="shared" si="10"/>
        <v>0</v>
      </c>
      <c r="N48" s="23">
        <f t="shared" si="10"/>
        <v>0</v>
      </c>
      <c r="O48" s="23">
        <f t="shared" si="10"/>
        <v>0</v>
      </c>
      <c r="P48" s="23">
        <f t="shared" si="10"/>
        <v>0</v>
      </c>
      <c r="Q48" s="23">
        <f t="shared" si="10"/>
        <v>0</v>
      </c>
      <c r="R48" s="23">
        <f t="shared" si="10"/>
        <v>0</v>
      </c>
      <c r="S48" s="23">
        <f t="shared" si="10"/>
        <v>0</v>
      </c>
      <c r="T48" s="23">
        <f t="shared" si="10"/>
        <v>0</v>
      </c>
      <c r="U48" s="23">
        <f t="shared" si="10"/>
        <v>0</v>
      </c>
      <c r="V48" s="23">
        <f t="shared" si="10"/>
        <v>0</v>
      </c>
      <c r="W48" s="23">
        <f t="shared" si="10"/>
        <v>0</v>
      </c>
      <c r="X48" s="23">
        <f t="shared" si="10"/>
        <v>0</v>
      </c>
      <c r="Y48" s="23">
        <f t="shared" si="10"/>
        <v>0</v>
      </c>
      <c r="Z48" s="23">
        <f t="shared" si="10"/>
        <v>0</v>
      </c>
      <c r="AA48" s="23">
        <f t="shared" si="10"/>
        <v>0</v>
      </c>
      <c r="AB48" s="23">
        <f t="shared" si="10"/>
        <v>0</v>
      </c>
      <c r="AC48" s="23"/>
      <c r="AD48" s="28">
        <f t="shared" si="1"/>
        <v>0.19999999999998863</v>
      </c>
      <c r="AE48" s="28">
        <f>AE45-AE47-AE46</f>
        <v>67.70000000000002</v>
      </c>
    </row>
    <row r="49" spans="1:31" ht="15" customHeight="1">
      <c r="A49" s="4" t="s">
        <v>0</v>
      </c>
      <c r="B49" s="23">
        <v>2755.4</v>
      </c>
      <c r="C49" s="23"/>
      <c r="D49" s="23"/>
      <c r="E49" s="23"/>
      <c r="F49" s="23"/>
      <c r="G49" s="23"/>
      <c r="H49" s="23"/>
      <c r="I49" s="23"/>
      <c r="J49" s="27"/>
      <c r="K49" s="23"/>
      <c r="L49" s="23">
        <v>2618.9</v>
      </c>
      <c r="M49" s="23"/>
      <c r="N49" s="23"/>
      <c r="O49" s="28"/>
      <c r="P49" s="23"/>
      <c r="Q49" s="23"/>
      <c r="R49" s="23"/>
      <c r="S49" s="27"/>
      <c r="T49" s="27"/>
      <c r="U49" s="27"/>
      <c r="V49" s="23"/>
      <c r="W49" s="27"/>
      <c r="X49" s="27"/>
      <c r="Y49" s="27"/>
      <c r="Z49" s="23"/>
      <c r="AA49" s="23"/>
      <c r="AB49" s="23"/>
      <c r="AC49" s="23"/>
      <c r="AD49" s="28">
        <f t="shared" si="1"/>
        <v>2618.9</v>
      </c>
      <c r="AE49" s="28">
        <f aca="true" t="shared" si="11" ref="AE49:AE55">B49+C49-AD49</f>
        <v>136.5</v>
      </c>
    </row>
    <row r="50" spans="1:32" ht="15" customHeight="1">
      <c r="A50" s="4" t="s">
        <v>9</v>
      </c>
      <c r="B50" s="45">
        <v>3070.6</v>
      </c>
      <c r="C50" s="23"/>
      <c r="D50" s="23"/>
      <c r="E50" s="23"/>
      <c r="F50" s="23"/>
      <c r="G50" s="23"/>
      <c r="H50" s="23"/>
      <c r="I50" s="23"/>
      <c r="J50" s="27"/>
      <c r="K50" s="23"/>
      <c r="L50" s="23"/>
      <c r="M50" s="23"/>
      <c r="N50" s="23"/>
      <c r="O50" s="28"/>
      <c r="P50" s="23"/>
      <c r="Q50" s="28"/>
      <c r="R50" s="23"/>
      <c r="S50" s="27"/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0</v>
      </c>
      <c r="AE50" s="23">
        <f t="shared" si="11"/>
        <v>3070.6</v>
      </c>
      <c r="AF50" s="6"/>
    </row>
    <row r="51" spans="1:32" ht="15.75">
      <c r="A51" s="3" t="s">
        <v>5</v>
      </c>
      <c r="B51" s="23">
        <v>2270.8</v>
      </c>
      <c r="C51" s="23"/>
      <c r="D51" s="23"/>
      <c r="E51" s="23"/>
      <c r="F51" s="23"/>
      <c r="G51" s="23"/>
      <c r="H51" s="23"/>
      <c r="I51" s="23"/>
      <c r="J51" s="27"/>
      <c r="K51" s="23"/>
      <c r="L51" s="23"/>
      <c r="M51" s="23"/>
      <c r="N51" s="23"/>
      <c r="O51" s="28"/>
      <c r="P51" s="23"/>
      <c r="Q51" s="28"/>
      <c r="R51" s="23"/>
      <c r="S51" s="27"/>
      <c r="T51" s="27"/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0</v>
      </c>
      <c r="AE51" s="23">
        <f t="shared" si="11"/>
        <v>2270.8</v>
      </c>
      <c r="AF51" s="6"/>
    </row>
    <row r="52" spans="1:32" ht="15" customHeight="1" hidden="1">
      <c r="A52" s="3" t="s">
        <v>1</v>
      </c>
      <c r="B52" s="23"/>
      <c r="C52" s="23"/>
      <c r="D52" s="23"/>
      <c r="E52" s="23"/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0</v>
      </c>
      <c r="AE52" s="23">
        <f t="shared" si="11"/>
        <v>0</v>
      </c>
      <c r="AF52" s="6"/>
    </row>
    <row r="53" spans="1:31" ht="15.75">
      <c r="A53" s="3" t="s">
        <v>2</v>
      </c>
      <c r="B53" s="37">
        <v>247.4</v>
      </c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247.4</v>
      </c>
    </row>
    <row r="54" spans="1:31" ht="15.75">
      <c r="A54" s="3" t="s">
        <v>17</v>
      </c>
      <c r="B54" s="37">
        <v>2.4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0</v>
      </c>
      <c r="AE54" s="23">
        <f t="shared" si="11"/>
        <v>2.4</v>
      </c>
    </row>
    <row r="55" spans="1:31" ht="15.75" hidden="1">
      <c r="A55" s="3" t="s">
        <v>16</v>
      </c>
      <c r="B55" s="23"/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3"/>
      <c r="V55" s="27"/>
      <c r="W55" s="27"/>
      <c r="X55" s="27"/>
      <c r="Y55" s="27"/>
      <c r="Z55" s="23"/>
      <c r="AA55" s="23"/>
      <c r="AB55" s="23"/>
      <c r="AC55" s="23"/>
      <c r="AD55" s="28">
        <f t="shared" si="1"/>
        <v>0</v>
      </c>
      <c r="AE55" s="23">
        <f t="shared" si="11"/>
        <v>0</v>
      </c>
    </row>
    <row r="56" spans="1:31" ht="15.75">
      <c r="A56" s="3" t="s">
        <v>26</v>
      </c>
      <c r="B56" s="23">
        <f aca="true" t="shared" si="12" ref="B56:AB56">B50-B51-B53-B55-B52-B54</f>
        <v>549.9999999999998</v>
      </c>
      <c r="C56" s="23">
        <f t="shared" si="12"/>
        <v>0</v>
      </c>
      <c r="D56" s="23">
        <f t="shared" si="12"/>
        <v>0</v>
      </c>
      <c r="E56" s="23">
        <f t="shared" si="12"/>
        <v>0</v>
      </c>
      <c r="F56" s="23">
        <f t="shared" si="12"/>
        <v>0</v>
      </c>
      <c r="G56" s="23">
        <f t="shared" si="12"/>
        <v>0</v>
      </c>
      <c r="H56" s="23">
        <f t="shared" si="12"/>
        <v>0</v>
      </c>
      <c r="I56" s="23">
        <f t="shared" si="12"/>
        <v>0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0</v>
      </c>
      <c r="O56" s="23">
        <f t="shared" si="12"/>
        <v>0</v>
      </c>
      <c r="P56" s="23">
        <f t="shared" si="12"/>
        <v>0</v>
      </c>
      <c r="Q56" s="23">
        <f t="shared" si="12"/>
        <v>0</v>
      </c>
      <c r="R56" s="23">
        <f t="shared" si="12"/>
        <v>0</v>
      </c>
      <c r="S56" s="23">
        <f t="shared" si="12"/>
        <v>0</v>
      </c>
      <c r="T56" s="23">
        <f t="shared" si="12"/>
        <v>0</v>
      </c>
      <c r="U56" s="23">
        <f t="shared" si="12"/>
        <v>0</v>
      </c>
      <c r="V56" s="23">
        <f t="shared" si="12"/>
        <v>0</v>
      </c>
      <c r="W56" s="23">
        <f t="shared" si="12"/>
        <v>0</v>
      </c>
      <c r="X56" s="23">
        <f t="shared" si="12"/>
        <v>0</v>
      </c>
      <c r="Y56" s="23">
        <f t="shared" si="12"/>
        <v>0</v>
      </c>
      <c r="Z56" s="23">
        <f t="shared" si="12"/>
        <v>0</v>
      </c>
      <c r="AA56" s="23">
        <f t="shared" si="12"/>
        <v>0</v>
      </c>
      <c r="AB56" s="23">
        <f t="shared" si="12"/>
        <v>0</v>
      </c>
      <c r="AC56" s="23"/>
      <c r="AD56" s="23">
        <f>AD50-AD51-AD53-AD55-AD52-AD54</f>
        <v>0</v>
      </c>
      <c r="AE56" s="23">
        <f>AE50-AE51-AE53-AE55-AE52-AE54</f>
        <v>549.9999999999998</v>
      </c>
    </row>
    <row r="57" spans="1:31" ht="15" customHeight="1">
      <c r="A57" s="4" t="s">
        <v>10</v>
      </c>
      <c r="B57" s="23">
        <v>86.2</v>
      </c>
      <c r="C57" s="23"/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aca="true" t="shared" si="13" ref="AD57:AD85">SUM(D57:AB57)</f>
        <v>0</v>
      </c>
      <c r="AE57" s="23">
        <f aca="true" t="shared" si="14" ref="AE57:AE63">B57+C57-AD57</f>
        <v>86.2</v>
      </c>
    </row>
    <row r="58" spans="1:31" ht="15" customHeight="1">
      <c r="A58" s="4" t="s">
        <v>11</v>
      </c>
      <c r="B58" s="23">
        <v>1031</v>
      </c>
      <c r="C58" s="23"/>
      <c r="D58" s="23"/>
      <c r="E58" s="23"/>
      <c r="F58" s="23"/>
      <c r="G58" s="23"/>
      <c r="H58" s="23"/>
      <c r="I58" s="23"/>
      <c r="J58" s="27"/>
      <c r="K58" s="23"/>
      <c r="L58" s="23"/>
      <c r="M58" s="23">
        <v>282.8</v>
      </c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3"/>
        <v>282.8</v>
      </c>
      <c r="AE58" s="23">
        <f t="shared" si="14"/>
        <v>748.2</v>
      </c>
    </row>
    <row r="59" spans="1:32" ht="15.75">
      <c r="A59" s="3" t="s">
        <v>5</v>
      </c>
      <c r="B59" s="23">
        <v>643.9</v>
      </c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>
        <v>282.8</v>
      </c>
      <c r="N59" s="23"/>
      <c r="O59" s="28"/>
      <c r="P59" s="23"/>
      <c r="Q59" s="28"/>
      <c r="R59" s="23"/>
      <c r="S59" s="27"/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282.8</v>
      </c>
      <c r="AE59" s="23">
        <f t="shared" si="14"/>
        <v>361.09999999999997</v>
      </c>
      <c r="AF59" s="59"/>
    </row>
    <row r="60" spans="1:32" ht="15.75" hidden="1">
      <c r="A60" s="3" t="s">
        <v>3</v>
      </c>
      <c r="B60" s="23"/>
      <c r="C60" s="23"/>
      <c r="D60" s="23"/>
      <c r="E60" s="23"/>
      <c r="F60" s="23"/>
      <c r="G60" s="23"/>
      <c r="H60" s="23"/>
      <c r="I60" s="23"/>
      <c r="J60" s="27"/>
      <c r="K60" s="23"/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0</v>
      </c>
      <c r="AE60" s="23">
        <f t="shared" si="14"/>
        <v>0</v>
      </c>
      <c r="AF60" s="6"/>
    </row>
    <row r="61" spans="1:32" ht="15.75">
      <c r="A61" s="3" t="s">
        <v>1</v>
      </c>
      <c r="B61" s="23">
        <v>19.3</v>
      </c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19.3</v>
      </c>
      <c r="AF61" s="6"/>
    </row>
    <row r="62" spans="1:31" ht="15.75">
      <c r="A62" s="3" t="s">
        <v>2</v>
      </c>
      <c r="B62" s="23">
        <v>68.1</v>
      </c>
      <c r="C62" s="23"/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3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0</v>
      </c>
      <c r="AE62" s="23">
        <f t="shared" si="14"/>
        <v>68.1</v>
      </c>
    </row>
    <row r="63" spans="1:31" ht="15.75" hidden="1">
      <c r="A63" s="3" t="s">
        <v>16</v>
      </c>
      <c r="B63" s="23"/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3"/>
      <c r="P63" s="23"/>
      <c r="Q63" s="23"/>
      <c r="R63" s="23"/>
      <c r="S63" s="27"/>
      <c r="T63" s="27"/>
      <c r="U63" s="23"/>
      <c r="V63" s="27"/>
      <c r="W63" s="27"/>
      <c r="X63" s="27"/>
      <c r="Y63" s="27"/>
      <c r="Z63" s="23"/>
      <c r="AA63" s="23"/>
      <c r="AB63" s="23"/>
      <c r="AC63" s="23"/>
      <c r="AD63" s="28">
        <f t="shared" si="13"/>
        <v>0</v>
      </c>
      <c r="AE63" s="23">
        <f t="shared" si="14"/>
        <v>0</v>
      </c>
    </row>
    <row r="64" spans="1:31" ht="15.75">
      <c r="A64" s="3" t="s">
        <v>26</v>
      </c>
      <c r="B64" s="23">
        <f aca="true" t="shared" si="15" ref="B64:Y64">B58-B59-B62-B63-B61-B60</f>
        <v>299.7</v>
      </c>
      <c r="C64" s="23">
        <f t="shared" si="15"/>
        <v>0</v>
      </c>
      <c r="D64" s="23">
        <f t="shared" si="15"/>
        <v>0</v>
      </c>
      <c r="E64" s="23">
        <f t="shared" si="15"/>
        <v>0</v>
      </c>
      <c r="F64" s="23">
        <f t="shared" si="15"/>
        <v>0</v>
      </c>
      <c r="G64" s="23">
        <f t="shared" si="15"/>
        <v>0</v>
      </c>
      <c r="H64" s="23">
        <f t="shared" si="15"/>
        <v>0</v>
      </c>
      <c r="I64" s="23">
        <f t="shared" si="15"/>
        <v>0</v>
      </c>
      <c r="J64" s="23">
        <f t="shared" si="15"/>
        <v>0</v>
      </c>
      <c r="K64" s="23">
        <f t="shared" si="15"/>
        <v>0</v>
      </c>
      <c r="L64" s="23">
        <f t="shared" si="15"/>
        <v>0</v>
      </c>
      <c r="M64" s="23">
        <f t="shared" si="15"/>
        <v>0</v>
      </c>
      <c r="N64" s="23">
        <f t="shared" si="15"/>
        <v>0</v>
      </c>
      <c r="O64" s="23">
        <f t="shared" si="15"/>
        <v>0</v>
      </c>
      <c r="P64" s="23">
        <f t="shared" si="15"/>
        <v>0</v>
      </c>
      <c r="Q64" s="23">
        <f t="shared" si="15"/>
        <v>0</v>
      </c>
      <c r="R64" s="23">
        <f t="shared" si="15"/>
        <v>0</v>
      </c>
      <c r="S64" s="23">
        <f t="shared" si="15"/>
        <v>0</v>
      </c>
      <c r="T64" s="23">
        <f t="shared" si="15"/>
        <v>0</v>
      </c>
      <c r="U64" s="23">
        <f t="shared" si="15"/>
        <v>0</v>
      </c>
      <c r="V64" s="23">
        <f t="shared" si="15"/>
        <v>0</v>
      </c>
      <c r="W64" s="23">
        <f t="shared" si="15"/>
        <v>0</v>
      </c>
      <c r="X64" s="23">
        <f t="shared" si="15"/>
        <v>0</v>
      </c>
      <c r="Y64" s="23">
        <f t="shared" si="15"/>
        <v>0</v>
      </c>
      <c r="Z64" s="23">
        <f>Z58-Z59-Z62-Z63-Z61</f>
        <v>0</v>
      </c>
      <c r="AA64" s="23">
        <f>AA58-AA59-AA62-AA63-AA61</f>
        <v>0</v>
      </c>
      <c r="AB64" s="23">
        <f>AB58-AB59-AB62-AB63-AB61</f>
        <v>0</v>
      </c>
      <c r="AC64" s="23"/>
      <c r="AD64" s="28">
        <f t="shared" si="13"/>
        <v>0</v>
      </c>
      <c r="AE64" s="23">
        <f>AE58-AE59-AE62-AE63-AE61-AE60</f>
        <v>299.7000000000001</v>
      </c>
    </row>
    <row r="65" spans="1:31" ht="31.5">
      <c r="A65" s="4" t="s">
        <v>34</v>
      </c>
      <c r="B65" s="23">
        <v>215.5</v>
      </c>
      <c r="C65" s="23"/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3"/>
      <c r="P65" s="23"/>
      <c r="Q65" s="23"/>
      <c r="R65" s="23"/>
      <c r="S65" s="27"/>
      <c r="T65" s="27"/>
      <c r="U65" s="23"/>
      <c r="V65" s="27"/>
      <c r="W65" s="27"/>
      <c r="X65" s="27"/>
      <c r="Y65" s="27"/>
      <c r="Z65" s="23"/>
      <c r="AA65" s="23"/>
      <c r="AB65" s="23"/>
      <c r="AC65" s="23"/>
      <c r="AD65" s="28">
        <f t="shared" si="13"/>
        <v>0</v>
      </c>
      <c r="AE65" s="31">
        <f aca="true" t="shared" si="16" ref="AE65:AE75">B65+C65-AD65</f>
        <v>215.5</v>
      </c>
    </row>
    <row r="66" spans="1:31" ht="15.75">
      <c r="A66" s="4" t="s">
        <v>43</v>
      </c>
      <c r="B66" s="23">
        <v>6.4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</v>
      </c>
      <c r="AE66" s="31">
        <f t="shared" si="16"/>
        <v>6.4</v>
      </c>
    </row>
    <row r="67" spans="1:48" ht="31.5" hidden="1">
      <c r="A67" s="4" t="s">
        <v>22</v>
      </c>
      <c r="B67" s="23"/>
      <c r="C67" s="29"/>
      <c r="D67" s="29"/>
      <c r="E67" s="29"/>
      <c r="F67" s="29"/>
      <c r="G67" s="29"/>
      <c r="H67" s="29"/>
      <c r="I67" s="29"/>
      <c r="J67" s="30"/>
      <c r="K67" s="29"/>
      <c r="L67" s="29"/>
      <c r="M67" s="29"/>
      <c r="N67" s="29"/>
      <c r="O67" s="29"/>
      <c r="P67" s="29"/>
      <c r="Q67" s="32"/>
      <c r="R67" s="29"/>
      <c r="S67" s="30"/>
      <c r="T67" s="30"/>
      <c r="U67" s="30"/>
      <c r="V67" s="29"/>
      <c r="W67" s="30"/>
      <c r="X67" s="30"/>
      <c r="Y67" s="30"/>
      <c r="Z67" s="29"/>
      <c r="AA67" s="29"/>
      <c r="AB67" s="29"/>
      <c r="AC67" s="29"/>
      <c r="AD67" s="28">
        <f t="shared" si="13"/>
        <v>0</v>
      </c>
      <c r="AE67" s="31">
        <f t="shared" si="16"/>
        <v>0</v>
      </c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</row>
    <row r="68" spans="1:31" ht="15" customHeight="1">
      <c r="A68" s="4" t="s">
        <v>46</v>
      </c>
      <c r="B68" s="45">
        <v>342</v>
      </c>
      <c r="C68" s="23"/>
      <c r="D68" s="23"/>
      <c r="E68" s="23"/>
      <c r="F68" s="23"/>
      <c r="G68" s="23"/>
      <c r="H68" s="23"/>
      <c r="I68" s="23"/>
      <c r="J68" s="27"/>
      <c r="K68" s="23"/>
      <c r="L68" s="23"/>
      <c r="M68" s="23"/>
      <c r="N68" s="23"/>
      <c r="O68" s="23"/>
      <c r="P68" s="23"/>
      <c r="Q68" s="28"/>
      <c r="R68" s="23"/>
      <c r="S68" s="27"/>
      <c r="T68" s="27"/>
      <c r="U68" s="27"/>
      <c r="V68" s="23"/>
      <c r="W68" s="27"/>
      <c r="X68" s="27"/>
      <c r="Y68" s="27"/>
      <c r="Z68" s="23"/>
      <c r="AA68" s="23"/>
      <c r="AB68" s="23"/>
      <c r="AC68" s="23"/>
      <c r="AD68" s="28">
        <f t="shared" si="13"/>
        <v>0</v>
      </c>
      <c r="AE68" s="31">
        <f t="shared" si="16"/>
        <v>342</v>
      </c>
    </row>
    <row r="69" spans="1:31" ht="15" customHeight="1">
      <c r="A69" s="3" t="s">
        <v>5</v>
      </c>
      <c r="B69" s="23">
        <v>11.5</v>
      </c>
      <c r="C69" s="23"/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0</v>
      </c>
      <c r="AE69" s="31">
        <f t="shared" si="16"/>
        <v>11.5</v>
      </c>
    </row>
    <row r="70" spans="1:31" ht="15" customHeight="1">
      <c r="A70" s="3" t="s">
        <v>2</v>
      </c>
      <c r="B70" s="23">
        <v>43.3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43.3</v>
      </c>
    </row>
    <row r="71" spans="1:31" s="11" customFormat="1" ht="31.5">
      <c r="A71" s="12" t="s">
        <v>21</v>
      </c>
      <c r="B71" s="23">
        <v>77.3</v>
      </c>
      <c r="C71" s="23"/>
      <c r="D71" s="23"/>
      <c r="E71" s="29"/>
      <c r="F71" s="29"/>
      <c r="G71" s="29"/>
      <c r="H71" s="29"/>
      <c r="I71" s="29"/>
      <c r="J71" s="30"/>
      <c r="K71" s="29"/>
      <c r="L71" s="29"/>
      <c r="M71" s="29">
        <v>21.4</v>
      </c>
      <c r="N71" s="29"/>
      <c r="O71" s="29"/>
      <c r="P71" s="29"/>
      <c r="Q71" s="32"/>
      <c r="R71" s="29"/>
      <c r="S71" s="30"/>
      <c r="T71" s="30"/>
      <c r="U71" s="29"/>
      <c r="V71" s="30"/>
      <c r="W71" s="30"/>
      <c r="X71" s="30"/>
      <c r="Y71" s="30"/>
      <c r="Z71" s="29"/>
      <c r="AA71" s="29"/>
      <c r="AB71" s="29"/>
      <c r="AC71" s="29"/>
      <c r="AD71" s="28">
        <f t="shared" si="13"/>
        <v>21.4</v>
      </c>
      <c r="AE71" s="31">
        <f t="shared" si="16"/>
        <v>55.9</v>
      </c>
    </row>
    <row r="72" spans="1:31" s="11" customFormat="1" ht="15.75">
      <c r="A72" s="3" t="s">
        <v>5</v>
      </c>
      <c r="B72" s="23">
        <v>57.3</v>
      </c>
      <c r="C72" s="23"/>
      <c r="D72" s="23"/>
      <c r="E72" s="29"/>
      <c r="F72" s="29"/>
      <c r="G72" s="29"/>
      <c r="H72" s="29"/>
      <c r="I72" s="29"/>
      <c r="J72" s="30"/>
      <c r="K72" s="29"/>
      <c r="L72" s="29"/>
      <c r="M72" s="29">
        <v>21.4</v>
      </c>
      <c r="N72" s="29"/>
      <c r="O72" s="29"/>
      <c r="P72" s="29"/>
      <c r="Q72" s="32"/>
      <c r="R72" s="29"/>
      <c r="S72" s="30"/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21.4</v>
      </c>
      <c r="AE72" s="31">
        <f t="shared" si="16"/>
        <v>35.9</v>
      </c>
    </row>
    <row r="73" spans="1:31" s="11" customFormat="1" ht="15.75">
      <c r="A73" s="3" t="s">
        <v>2</v>
      </c>
      <c r="B73" s="23">
        <v>4.2</v>
      </c>
      <c r="C73" s="23"/>
      <c r="D73" s="23"/>
      <c r="E73" s="29"/>
      <c r="F73" s="29"/>
      <c r="G73" s="29"/>
      <c r="H73" s="29"/>
      <c r="I73" s="29"/>
      <c r="J73" s="30"/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0</v>
      </c>
      <c r="AE73" s="31">
        <f t="shared" si="16"/>
        <v>4.2</v>
      </c>
    </row>
    <row r="74" spans="1:31" s="11" customFormat="1" ht="15.75">
      <c r="A74" s="12" t="s">
        <v>42</v>
      </c>
      <c r="B74" s="23">
        <v>0</v>
      </c>
      <c r="C74" s="29"/>
      <c r="D74" s="29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29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0</v>
      </c>
    </row>
    <row r="75" spans="1:31" s="11" customFormat="1" ht="15.75" hidden="1">
      <c r="A75" s="12" t="s">
        <v>37</v>
      </c>
      <c r="B75" s="23"/>
      <c r="C75" s="29"/>
      <c r="D75" s="29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29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 hidden="1">
      <c r="A76" s="12" t="s">
        <v>44</v>
      </c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>
        <f>AA78</f>
        <v>0</v>
      </c>
      <c r="AB76" s="29">
        <f>AB78</f>
        <v>0</v>
      </c>
      <c r="AC76" s="29"/>
      <c r="AD76" s="28">
        <f t="shared" si="13"/>
        <v>0</v>
      </c>
      <c r="AE76" s="29">
        <f>AE77+AE78+AE79+AE80</f>
        <v>0</v>
      </c>
    </row>
    <row r="77" spans="1:31" s="11" customFormat="1" ht="15.75" hidden="1">
      <c r="A77" s="33" t="s">
        <v>24</v>
      </c>
      <c r="B77" s="23"/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aca="true" t="shared" si="17" ref="AE77:AE85">B77+C77-AD77</f>
        <v>0</v>
      </c>
    </row>
    <row r="78" spans="1:31" s="11" customFormat="1" ht="15.75" hidden="1">
      <c r="A78" s="33" t="s">
        <v>25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7"/>
        <v>0</v>
      </c>
    </row>
    <row r="79" spans="1:31" s="11" customFormat="1" ht="15.75" customHeight="1" hidden="1">
      <c r="A79" s="33" t="s">
        <v>27</v>
      </c>
      <c r="B79" s="23"/>
      <c r="C79" s="29"/>
      <c r="D79" s="29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29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0</v>
      </c>
      <c r="AE79" s="31">
        <f t="shared" si="17"/>
        <v>0</v>
      </c>
    </row>
    <row r="80" spans="1:31" s="11" customFormat="1" ht="31.5" hidden="1">
      <c r="A80" s="33" t="s">
        <v>33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t="shared" si="17"/>
        <v>0</v>
      </c>
    </row>
    <row r="81" spans="1:32" ht="15" customHeight="1">
      <c r="A81" s="4" t="s">
        <v>40</v>
      </c>
      <c r="B81" s="23">
        <v>99.3</v>
      </c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7"/>
      <c r="T81" s="27"/>
      <c r="U81" s="23"/>
      <c r="V81" s="27"/>
      <c r="W81" s="27"/>
      <c r="X81" s="27"/>
      <c r="Y81" s="27"/>
      <c r="Z81" s="23"/>
      <c r="AA81" s="23"/>
      <c r="AB81" s="23"/>
      <c r="AC81" s="23"/>
      <c r="AD81" s="28">
        <f t="shared" si="13"/>
        <v>0</v>
      </c>
      <c r="AE81" s="23">
        <f t="shared" si="17"/>
        <v>99.3</v>
      </c>
      <c r="AF81" s="11"/>
    </row>
    <row r="82" spans="1:32" ht="18.75" customHeight="1" hidden="1">
      <c r="A82" s="4" t="s">
        <v>28</v>
      </c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7"/>
      <c r="T82" s="27"/>
      <c r="U82" s="23"/>
      <c r="V82" s="27"/>
      <c r="W82" s="27"/>
      <c r="X82" s="27"/>
      <c r="Y82" s="27"/>
      <c r="Z82" s="23"/>
      <c r="AA82" s="23"/>
      <c r="AB82" s="23"/>
      <c r="AC82" s="23"/>
      <c r="AD82" s="28">
        <f t="shared" si="13"/>
        <v>0</v>
      </c>
      <c r="AE82" s="23">
        <f t="shared" si="17"/>
        <v>0</v>
      </c>
      <c r="AF82" s="11"/>
    </row>
    <row r="83" spans="1:32" ht="18.75" customHeight="1" hidden="1">
      <c r="A83" s="4" t="s">
        <v>31</v>
      </c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7"/>
      <c r="T83" s="27"/>
      <c r="U83" s="23"/>
      <c r="V83" s="27"/>
      <c r="W83" s="27"/>
      <c r="X83" s="27"/>
      <c r="Y83" s="27"/>
      <c r="Z83" s="23"/>
      <c r="AA83" s="23"/>
      <c r="AB83" s="23"/>
      <c r="AC83" s="23"/>
      <c r="AD83" s="28">
        <f t="shared" si="13"/>
        <v>0</v>
      </c>
      <c r="AE83" s="23">
        <f t="shared" si="17"/>
        <v>0</v>
      </c>
      <c r="AF83" s="11"/>
    </row>
    <row r="84" spans="1:32" ht="15.75">
      <c r="A84" s="4" t="s">
        <v>29</v>
      </c>
      <c r="B84" s="23">
        <v>33.3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33.3</v>
      </c>
      <c r="AF84" s="11"/>
    </row>
    <row r="85" spans="1:32" ht="15.75" hidden="1">
      <c r="A85" s="4" t="s">
        <v>39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1" ht="15.75">
      <c r="A86" s="7"/>
      <c r="B86" s="23"/>
      <c r="C86" s="23"/>
      <c r="D86" s="23"/>
      <c r="E86" s="23"/>
      <c r="F86" s="23"/>
      <c r="G86" s="23"/>
      <c r="H86" s="23"/>
      <c r="I86" s="23"/>
      <c r="J86" s="27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3"/>
      <c r="AE86" s="23"/>
    </row>
    <row r="87" spans="1:31" s="5" customFormat="1" ht="15.75">
      <c r="A87" s="7" t="s">
        <v>32</v>
      </c>
      <c r="B87" s="43">
        <f aca="true" t="shared" si="18" ref="B87:W87">B10+B15+B23+B31+B45+B49+B50+B57+B58+B65+B67+B68+B71+B74+B75+B76+B81+B82+B83+B84+B38+B85+B66</f>
        <v>51933.600000000006</v>
      </c>
      <c r="C87" s="43">
        <f t="shared" si="18"/>
        <v>0</v>
      </c>
      <c r="D87" s="43">
        <f t="shared" si="18"/>
        <v>0</v>
      </c>
      <c r="E87" s="43">
        <f t="shared" si="18"/>
        <v>0</v>
      </c>
      <c r="F87" s="43">
        <f t="shared" si="18"/>
        <v>0</v>
      </c>
      <c r="G87" s="43">
        <f t="shared" si="18"/>
        <v>0</v>
      </c>
      <c r="H87" s="43">
        <f t="shared" si="18"/>
        <v>0</v>
      </c>
      <c r="I87" s="43">
        <f t="shared" si="18"/>
        <v>0</v>
      </c>
      <c r="J87" s="43">
        <f t="shared" si="18"/>
        <v>0</v>
      </c>
      <c r="K87" s="43">
        <f t="shared" si="18"/>
        <v>59.599999999999994</v>
      </c>
      <c r="L87" s="43">
        <f t="shared" si="18"/>
        <v>17108.5</v>
      </c>
      <c r="M87" s="43">
        <f t="shared" si="18"/>
        <v>641.1</v>
      </c>
      <c r="N87" s="43">
        <f t="shared" si="18"/>
        <v>0</v>
      </c>
      <c r="O87" s="43">
        <f t="shared" si="18"/>
        <v>0</v>
      </c>
      <c r="P87" s="43">
        <f t="shared" si="18"/>
        <v>0</v>
      </c>
      <c r="Q87" s="43">
        <f t="shared" si="18"/>
        <v>0</v>
      </c>
      <c r="R87" s="43">
        <f t="shared" si="18"/>
        <v>0</v>
      </c>
      <c r="S87" s="43">
        <f t="shared" si="18"/>
        <v>0</v>
      </c>
      <c r="T87" s="43">
        <f t="shared" si="18"/>
        <v>0</v>
      </c>
      <c r="U87" s="43">
        <f t="shared" si="18"/>
        <v>0</v>
      </c>
      <c r="V87" s="43">
        <f t="shared" si="18"/>
        <v>0</v>
      </c>
      <c r="W87" s="43">
        <f t="shared" si="18"/>
        <v>0</v>
      </c>
      <c r="X87" s="43">
        <f>X10+X15+X23+X31+X45+X49+X50+X57+X58+X65+X67+X68+X71+X74+X75+X76+X81+X82+X83+X84+X38</f>
        <v>0</v>
      </c>
      <c r="Y87" s="43">
        <f>Y10+Y15+Y23+Y31+Y45+Y49+Y50+Y57+Y58+Y65+Y67+Y68+Y71+Y74+Y75+Y76+Y81+Y82+Y83+Y84+Y38</f>
        <v>0</v>
      </c>
      <c r="Z87" s="43">
        <f>Z10+Z15+Z23+Z31+Z45+Z49+Z50+Z57+Z58+Z65+Z67+Z68+Z71+Z74+Z75+Z76+Z81+Z82+Z83+Z84+Z38</f>
        <v>0</v>
      </c>
      <c r="AA87" s="43">
        <f>AA10+AA15+AA23+AA31+AA45+AA49+AA50+AA57+AA58+AA65+AA67+AA68+AA71+AA74+AA75+AA76+AA81+AA82+AA83+AA84+AA38</f>
        <v>0</v>
      </c>
      <c r="AB87" s="43">
        <f>AB10+AB15+AB23+AB31+AB45+AB49+AB50+AB57+AB58+AB65+AB67+AB68+AB71+AB74+AB75+AB76+AB81+AB82+AB83+AB84+AB38</f>
        <v>0</v>
      </c>
      <c r="AC87" s="43"/>
      <c r="AD87" s="43">
        <f>AD10+AD15+AD23+AD31+AD45+AD49+AD50+AD57+AD58+AD65+AD67+AD68+AD71+AD74+AD75+AD76+AD81+AD82+AD83+AD84+AD66+AD38+AD85</f>
        <v>17809.2</v>
      </c>
      <c r="AE87" s="60">
        <f>AE10+AE15+AE23+AE31+AE45+AE49+AE50+AE57+AE58+AE65+AE67+AE68+AE71+AE74+AE75+AE76+AE81+AE82+AE83+AE84+AE66+AE38+AE85</f>
        <v>34124.4</v>
      </c>
    </row>
    <row r="88" spans="1:31" ht="15.75">
      <c r="A88" s="3" t="s">
        <v>5</v>
      </c>
      <c r="B88" s="23">
        <f aca="true" t="shared" si="19" ref="B88:AB88">B11+B16+B24+B32+B51+B59+B69+B39+B72</f>
        <v>37631.200000000004</v>
      </c>
      <c r="C88" s="23">
        <f t="shared" si="19"/>
        <v>0</v>
      </c>
      <c r="D88" s="23">
        <f t="shared" si="19"/>
        <v>0</v>
      </c>
      <c r="E88" s="23">
        <f t="shared" si="19"/>
        <v>0</v>
      </c>
      <c r="F88" s="23">
        <f t="shared" si="19"/>
        <v>0</v>
      </c>
      <c r="G88" s="23">
        <f t="shared" si="19"/>
        <v>0</v>
      </c>
      <c r="H88" s="23">
        <f t="shared" si="19"/>
        <v>0</v>
      </c>
      <c r="I88" s="23">
        <f t="shared" si="19"/>
        <v>0</v>
      </c>
      <c r="J88" s="23">
        <f t="shared" si="19"/>
        <v>0</v>
      </c>
      <c r="K88" s="23">
        <f t="shared" si="19"/>
        <v>59.599999999999994</v>
      </c>
      <c r="L88" s="23">
        <f t="shared" si="19"/>
        <v>14169.5</v>
      </c>
      <c r="M88" s="23">
        <f t="shared" si="19"/>
        <v>638.1999999999999</v>
      </c>
      <c r="N88" s="23">
        <f t="shared" si="19"/>
        <v>0</v>
      </c>
      <c r="O88" s="23">
        <f t="shared" si="19"/>
        <v>0</v>
      </c>
      <c r="P88" s="23">
        <f t="shared" si="19"/>
        <v>0</v>
      </c>
      <c r="Q88" s="23">
        <f t="shared" si="19"/>
        <v>0</v>
      </c>
      <c r="R88" s="23">
        <f t="shared" si="19"/>
        <v>0</v>
      </c>
      <c r="S88" s="23">
        <f t="shared" si="19"/>
        <v>0</v>
      </c>
      <c r="T88" s="23">
        <f t="shared" si="19"/>
        <v>0</v>
      </c>
      <c r="U88" s="23">
        <f t="shared" si="19"/>
        <v>0</v>
      </c>
      <c r="V88" s="23">
        <f t="shared" si="19"/>
        <v>0</v>
      </c>
      <c r="W88" s="23">
        <f t="shared" si="19"/>
        <v>0</v>
      </c>
      <c r="X88" s="23">
        <f t="shared" si="19"/>
        <v>0</v>
      </c>
      <c r="Y88" s="23">
        <f t="shared" si="19"/>
        <v>0</v>
      </c>
      <c r="Z88" s="23">
        <f t="shared" si="19"/>
        <v>0</v>
      </c>
      <c r="AA88" s="23">
        <f t="shared" si="19"/>
        <v>0</v>
      </c>
      <c r="AB88" s="23">
        <f t="shared" si="19"/>
        <v>0</v>
      </c>
      <c r="AC88" s="23"/>
      <c r="AD88" s="23">
        <f>SUM(D88:AB88)</f>
        <v>14867.300000000001</v>
      </c>
      <c r="AE88" s="28">
        <f>B88+C88-AD88</f>
        <v>22763.9</v>
      </c>
    </row>
    <row r="89" spans="1:31" ht="15.75">
      <c r="A89" s="3" t="s">
        <v>2</v>
      </c>
      <c r="B89" s="23">
        <f aca="true" t="shared" si="20" ref="B89:X89">B12+B19+B27+B34+B53+B62+B42+B73+B70</f>
        <v>5651</v>
      </c>
      <c r="C89" s="23">
        <f t="shared" si="20"/>
        <v>0</v>
      </c>
      <c r="D89" s="23">
        <f t="shared" si="20"/>
        <v>0</v>
      </c>
      <c r="E89" s="23">
        <f t="shared" si="20"/>
        <v>0</v>
      </c>
      <c r="F89" s="23">
        <f t="shared" si="20"/>
        <v>0</v>
      </c>
      <c r="G89" s="23">
        <f t="shared" si="20"/>
        <v>0</v>
      </c>
      <c r="H89" s="23">
        <f t="shared" si="20"/>
        <v>0</v>
      </c>
      <c r="I89" s="23">
        <f t="shared" si="20"/>
        <v>0</v>
      </c>
      <c r="J89" s="23">
        <f t="shared" si="20"/>
        <v>0</v>
      </c>
      <c r="K89" s="23">
        <f t="shared" si="20"/>
        <v>0</v>
      </c>
      <c r="L89" s="23">
        <f t="shared" si="20"/>
        <v>0</v>
      </c>
      <c r="M89" s="23">
        <f t="shared" si="20"/>
        <v>0</v>
      </c>
      <c r="N89" s="23">
        <f t="shared" si="20"/>
        <v>0</v>
      </c>
      <c r="O89" s="23">
        <f t="shared" si="20"/>
        <v>0</v>
      </c>
      <c r="P89" s="23">
        <f t="shared" si="20"/>
        <v>0</v>
      </c>
      <c r="Q89" s="23">
        <f t="shared" si="20"/>
        <v>0</v>
      </c>
      <c r="R89" s="23">
        <f t="shared" si="20"/>
        <v>0</v>
      </c>
      <c r="S89" s="23">
        <f t="shared" si="20"/>
        <v>0</v>
      </c>
      <c r="T89" s="23">
        <f t="shared" si="20"/>
        <v>0</v>
      </c>
      <c r="U89" s="23">
        <f t="shared" si="20"/>
        <v>0</v>
      </c>
      <c r="V89" s="23">
        <f t="shared" si="20"/>
        <v>0</v>
      </c>
      <c r="W89" s="23">
        <f t="shared" si="20"/>
        <v>0</v>
      </c>
      <c r="X89" s="23">
        <f t="shared" si="20"/>
        <v>0</v>
      </c>
      <c r="Y89" s="23">
        <f>Y12+Y19+Y27+Y34+Y53+Y62+Y42+Y73</f>
        <v>0</v>
      </c>
      <c r="Z89" s="23">
        <f>Z12+Z19+Z27+Z34+Z53+Z62+Z42+Z73</f>
        <v>0</v>
      </c>
      <c r="AA89" s="23">
        <f>AA12+AA19+AA27+AA34+AA53+AA62+AA42+AA73</f>
        <v>0</v>
      </c>
      <c r="AB89" s="23">
        <f>AB12+AB19+AB27+AB34+AB53+AB62+AB42+AB73</f>
        <v>0</v>
      </c>
      <c r="AC89" s="23"/>
      <c r="AD89" s="23">
        <f>SUM(D89:AB89)</f>
        <v>0</v>
      </c>
      <c r="AE89" s="28">
        <f>B89+C89-AD89</f>
        <v>5651</v>
      </c>
    </row>
    <row r="90" spans="1:31" ht="15.75">
      <c r="A90" s="3" t="s">
        <v>3</v>
      </c>
      <c r="B90" s="23">
        <f aca="true" t="shared" si="21" ref="B90:AB90">B17+B25+B40+B60</f>
        <v>537.0999999999999</v>
      </c>
      <c r="C90" s="23">
        <f t="shared" si="21"/>
        <v>0</v>
      </c>
      <c r="D90" s="23">
        <f t="shared" si="21"/>
        <v>0</v>
      </c>
      <c r="E90" s="23">
        <f t="shared" si="21"/>
        <v>0</v>
      </c>
      <c r="F90" s="23">
        <f t="shared" si="21"/>
        <v>0</v>
      </c>
      <c r="G90" s="23">
        <f t="shared" si="21"/>
        <v>0</v>
      </c>
      <c r="H90" s="23">
        <f t="shared" si="21"/>
        <v>0</v>
      </c>
      <c r="I90" s="23">
        <f t="shared" si="21"/>
        <v>0</v>
      </c>
      <c r="J90" s="23">
        <f t="shared" si="21"/>
        <v>0</v>
      </c>
      <c r="K90" s="23">
        <f t="shared" si="21"/>
        <v>0</v>
      </c>
      <c r="L90" s="23">
        <f t="shared" si="21"/>
        <v>0</v>
      </c>
      <c r="M90" s="23">
        <f t="shared" si="21"/>
        <v>0</v>
      </c>
      <c r="N90" s="23">
        <f t="shared" si="21"/>
        <v>0</v>
      </c>
      <c r="O90" s="23">
        <f t="shared" si="21"/>
        <v>0</v>
      </c>
      <c r="P90" s="23">
        <f t="shared" si="21"/>
        <v>0</v>
      </c>
      <c r="Q90" s="23">
        <f t="shared" si="21"/>
        <v>0</v>
      </c>
      <c r="R90" s="23">
        <f t="shared" si="21"/>
        <v>0</v>
      </c>
      <c r="S90" s="23">
        <f t="shared" si="21"/>
        <v>0</v>
      </c>
      <c r="T90" s="23">
        <f t="shared" si="21"/>
        <v>0</v>
      </c>
      <c r="U90" s="23">
        <f t="shared" si="21"/>
        <v>0</v>
      </c>
      <c r="V90" s="23">
        <f t="shared" si="21"/>
        <v>0</v>
      </c>
      <c r="W90" s="23">
        <f t="shared" si="21"/>
        <v>0</v>
      </c>
      <c r="X90" s="23">
        <f t="shared" si="21"/>
        <v>0</v>
      </c>
      <c r="Y90" s="23">
        <f t="shared" si="21"/>
        <v>0</v>
      </c>
      <c r="Z90" s="23">
        <f t="shared" si="21"/>
        <v>0</v>
      </c>
      <c r="AA90" s="23">
        <f t="shared" si="21"/>
        <v>0</v>
      </c>
      <c r="AB90" s="23">
        <f t="shared" si="21"/>
        <v>0</v>
      </c>
      <c r="AC90" s="23"/>
      <c r="AD90" s="23">
        <f>SUM(D90:AB90)</f>
        <v>0</v>
      </c>
      <c r="AE90" s="28">
        <f>B90+C90-AD90</f>
        <v>537.0999999999999</v>
      </c>
    </row>
    <row r="91" spans="1:31" ht="15.75">
      <c r="A91" s="3" t="s">
        <v>1</v>
      </c>
      <c r="B91" s="23">
        <f aca="true" t="shared" si="22" ref="B91:X91">B18+B26+B61+B33+B41+B52+B46</f>
        <v>1647.5</v>
      </c>
      <c r="C91" s="23">
        <f t="shared" si="22"/>
        <v>0</v>
      </c>
      <c r="D91" s="23">
        <f t="shared" si="22"/>
        <v>0</v>
      </c>
      <c r="E91" s="23">
        <f t="shared" si="22"/>
        <v>0</v>
      </c>
      <c r="F91" s="23">
        <f t="shared" si="22"/>
        <v>0</v>
      </c>
      <c r="G91" s="23">
        <f t="shared" si="22"/>
        <v>0</v>
      </c>
      <c r="H91" s="23">
        <f t="shared" si="22"/>
        <v>0</v>
      </c>
      <c r="I91" s="23">
        <f t="shared" si="22"/>
        <v>0</v>
      </c>
      <c r="J91" s="23">
        <f t="shared" si="22"/>
        <v>0</v>
      </c>
      <c r="K91" s="23">
        <f t="shared" si="22"/>
        <v>0</v>
      </c>
      <c r="L91" s="23">
        <f t="shared" si="22"/>
        <v>0</v>
      </c>
      <c r="M91" s="23">
        <f t="shared" si="22"/>
        <v>0</v>
      </c>
      <c r="N91" s="23">
        <f t="shared" si="22"/>
        <v>0</v>
      </c>
      <c r="O91" s="23">
        <f t="shared" si="22"/>
        <v>0</v>
      </c>
      <c r="P91" s="23">
        <f t="shared" si="22"/>
        <v>0</v>
      </c>
      <c r="Q91" s="23">
        <f t="shared" si="22"/>
        <v>0</v>
      </c>
      <c r="R91" s="23">
        <f t="shared" si="22"/>
        <v>0</v>
      </c>
      <c r="S91" s="23">
        <f t="shared" si="22"/>
        <v>0</v>
      </c>
      <c r="T91" s="23">
        <f t="shared" si="22"/>
        <v>0</v>
      </c>
      <c r="U91" s="23">
        <f t="shared" si="22"/>
        <v>0</v>
      </c>
      <c r="V91" s="23">
        <f t="shared" si="22"/>
        <v>0</v>
      </c>
      <c r="W91" s="23">
        <f t="shared" si="22"/>
        <v>0</v>
      </c>
      <c r="X91" s="23">
        <f t="shared" si="22"/>
        <v>0</v>
      </c>
      <c r="Y91" s="23">
        <f>Y18+Y26+Y61+Y33+Y41+Y52</f>
        <v>0</v>
      </c>
      <c r="Z91" s="23">
        <f>Z18+Z26+Z61+Z33+Z41+Z52</f>
        <v>0</v>
      </c>
      <c r="AA91" s="23">
        <f>AA18+AA26+AA61+AA33+AA41+AA52</f>
        <v>0</v>
      </c>
      <c r="AB91" s="23">
        <f>AB18+AB26+AB61+AB33+AB41+AB52</f>
        <v>0</v>
      </c>
      <c r="AC91" s="23"/>
      <c r="AD91" s="23">
        <f>SUM(D91:AB91)</f>
        <v>0</v>
      </c>
      <c r="AE91" s="28">
        <f>B91+C91-AD91</f>
        <v>1647.5</v>
      </c>
    </row>
    <row r="92" spans="1:31" ht="15.75">
      <c r="A92" s="3" t="s">
        <v>17</v>
      </c>
      <c r="B92" s="23">
        <f aca="true" t="shared" si="23" ref="B92:AB92">B20+B28+B47+B35+B54+B13</f>
        <v>482.29999999999995</v>
      </c>
      <c r="C92" s="23">
        <f t="shared" si="23"/>
        <v>0</v>
      </c>
      <c r="D92" s="23">
        <f t="shared" si="23"/>
        <v>0</v>
      </c>
      <c r="E92" s="23">
        <f t="shared" si="23"/>
        <v>0</v>
      </c>
      <c r="F92" s="23">
        <f t="shared" si="23"/>
        <v>0</v>
      </c>
      <c r="G92" s="23">
        <f t="shared" si="23"/>
        <v>0</v>
      </c>
      <c r="H92" s="23">
        <f t="shared" si="23"/>
        <v>0</v>
      </c>
      <c r="I92" s="23">
        <f t="shared" si="23"/>
        <v>0</v>
      </c>
      <c r="J92" s="23">
        <f t="shared" si="23"/>
        <v>0</v>
      </c>
      <c r="K92" s="23">
        <f t="shared" si="23"/>
        <v>0</v>
      </c>
      <c r="L92" s="23">
        <f t="shared" si="23"/>
        <v>111.4</v>
      </c>
      <c r="M92" s="23">
        <f t="shared" si="23"/>
        <v>0</v>
      </c>
      <c r="N92" s="23">
        <f t="shared" si="23"/>
        <v>0</v>
      </c>
      <c r="O92" s="23">
        <f t="shared" si="23"/>
        <v>0</v>
      </c>
      <c r="P92" s="23">
        <f t="shared" si="23"/>
        <v>0</v>
      </c>
      <c r="Q92" s="23">
        <f t="shared" si="23"/>
        <v>0</v>
      </c>
      <c r="R92" s="23">
        <f t="shared" si="23"/>
        <v>0</v>
      </c>
      <c r="S92" s="23">
        <f t="shared" si="23"/>
        <v>0</v>
      </c>
      <c r="T92" s="23">
        <f t="shared" si="23"/>
        <v>0</v>
      </c>
      <c r="U92" s="23">
        <f t="shared" si="23"/>
        <v>0</v>
      </c>
      <c r="V92" s="23">
        <f t="shared" si="23"/>
        <v>0</v>
      </c>
      <c r="W92" s="23">
        <f t="shared" si="23"/>
        <v>0</v>
      </c>
      <c r="X92" s="23">
        <f t="shared" si="23"/>
        <v>0</v>
      </c>
      <c r="Y92" s="23">
        <f t="shared" si="23"/>
        <v>0</v>
      </c>
      <c r="Z92" s="23">
        <f t="shared" si="23"/>
        <v>0</v>
      </c>
      <c r="AA92" s="23">
        <f t="shared" si="23"/>
        <v>0</v>
      </c>
      <c r="AB92" s="23">
        <f t="shared" si="23"/>
        <v>0</v>
      </c>
      <c r="AC92" s="23"/>
      <c r="AD92" s="23">
        <f>SUM(D92:AB92)</f>
        <v>111.4</v>
      </c>
      <c r="AE92" s="28">
        <f>B92+C92-AD92</f>
        <v>370.9</v>
      </c>
    </row>
    <row r="93" spans="1:31" ht="12.75">
      <c r="A93" s="1"/>
      <c r="B93" s="2"/>
      <c r="C93" s="2"/>
      <c r="D93" s="2"/>
      <c r="E93" s="2"/>
      <c r="F93" s="2"/>
      <c r="G93" s="2"/>
      <c r="H93" s="2"/>
      <c r="I93" s="2"/>
      <c r="J93" s="20"/>
      <c r="K93" s="2"/>
      <c r="L93" s="2"/>
      <c r="M93" s="2"/>
      <c r="N93" s="2"/>
      <c r="O93" s="2"/>
      <c r="P93" s="2"/>
      <c r="Q93" s="2"/>
      <c r="R93" s="2"/>
      <c r="S93" s="20"/>
      <c r="T93" s="20"/>
      <c r="U93" s="2"/>
      <c r="V93" s="20"/>
      <c r="W93" s="20"/>
      <c r="X93" s="20"/>
      <c r="Y93" s="20"/>
      <c r="Z93" s="2"/>
      <c r="AA93" s="2"/>
      <c r="AB93" s="2"/>
      <c r="AC93" s="2"/>
      <c r="AD93" s="2"/>
      <c r="AE93" s="2"/>
    </row>
    <row r="94" spans="1:31" s="40" customFormat="1" ht="15.75">
      <c r="A94" s="38"/>
      <c r="B94" s="39"/>
      <c r="C94" s="39"/>
      <c r="Z94" s="39"/>
      <c r="AA94" s="39"/>
      <c r="AB94" s="39"/>
      <c r="AC94" s="39"/>
      <c r="AD94" s="39"/>
      <c r="AE94" s="39"/>
    </row>
    <row r="95" spans="1:31" s="17" customFormat="1" ht="18.75">
      <c r="A95" s="36"/>
      <c r="B95" s="16"/>
      <c r="C95" s="16"/>
      <c r="D95" s="16"/>
      <c r="E95" s="16"/>
      <c r="F95" s="16"/>
      <c r="G95" s="16"/>
      <c r="H95" s="16"/>
      <c r="I95" s="16"/>
      <c r="J95" s="21"/>
      <c r="K95" s="16"/>
      <c r="L95" s="16"/>
      <c r="M95" s="16"/>
      <c r="N95" s="16"/>
      <c r="O95" s="16"/>
      <c r="P95" s="16"/>
      <c r="Q95" s="16"/>
      <c r="R95" s="16"/>
      <c r="S95" s="21"/>
      <c r="T95" s="21"/>
      <c r="U95" s="16"/>
      <c r="V95" s="21"/>
      <c r="W95" s="21"/>
      <c r="X95" s="21"/>
      <c r="Y95" s="21"/>
      <c r="Z95" s="16"/>
      <c r="AA95" s="16"/>
      <c r="AB95" s="16"/>
      <c r="AC95" s="16"/>
      <c r="AD95" s="16"/>
      <c r="AE95" s="16"/>
    </row>
    <row r="96" spans="1:31" s="55" customFormat="1" ht="15.75">
      <c r="A96" s="52"/>
      <c r="B96" s="53"/>
      <c r="C96" s="53"/>
      <c r="D96" s="54">
        <f>D87</f>
        <v>0</v>
      </c>
      <c r="E96" s="54">
        <f aca="true" t="shared" si="24" ref="E96:Y96">E87+D96</f>
        <v>0</v>
      </c>
      <c r="F96" s="54">
        <f t="shared" si="24"/>
        <v>0</v>
      </c>
      <c r="G96" s="54">
        <f t="shared" si="24"/>
        <v>0</v>
      </c>
      <c r="H96" s="54">
        <f t="shared" si="24"/>
        <v>0</v>
      </c>
      <c r="I96" s="54">
        <f t="shared" si="24"/>
        <v>0</v>
      </c>
      <c r="J96" s="54">
        <f t="shared" si="24"/>
        <v>0</v>
      </c>
      <c r="K96" s="54">
        <f t="shared" si="24"/>
        <v>59.599999999999994</v>
      </c>
      <c r="L96" s="54">
        <f t="shared" si="24"/>
        <v>17168.1</v>
      </c>
      <c r="M96" s="54">
        <f t="shared" si="24"/>
        <v>17809.199999999997</v>
      </c>
      <c r="N96" s="54">
        <f t="shared" si="24"/>
        <v>17809.199999999997</v>
      </c>
      <c r="O96" s="54">
        <f t="shared" si="24"/>
        <v>17809.199999999997</v>
      </c>
      <c r="P96" s="54">
        <f t="shared" si="24"/>
        <v>17809.199999999997</v>
      </c>
      <c r="Q96" s="54">
        <f t="shared" si="24"/>
        <v>17809.199999999997</v>
      </c>
      <c r="R96" s="54">
        <f t="shared" si="24"/>
        <v>17809.199999999997</v>
      </c>
      <c r="S96" s="54">
        <f t="shared" si="24"/>
        <v>17809.199999999997</v>
      </c>
      <c r="T96" s="54">
        <f t="shared" si="24"/>
        <v>17809.199999999997</v>
      </c>
      <c r="U96" s="54">
        <f t="shared" si="24"/>
        <v>17809.199999999997</v>
      </c>
      <c r="V96" s="54">
        <f t="shared" si="24"/>
        <v>17809.199999999997</v>
      </c>
      <c r="W96" s="54">
        <f t="shared" si="24"/>
        <v>17809.199999999997</v>
      </c>
      <c r="X96" s="54">
        <f t="shared" si="24"/>
        <v>17809.199999999997</v>
      </c>
      <c r="Y96" s="54">
        <f t="shared" si="24"/>
        <v>17809.199999999997</v>
      </c>
      <c r="Z96" s="53"/>
      <c r="AA96" s="53"/>
      <c r="AB96" s="53"/>
      <c r="AC96" s="53"/>
      <c r="AD96" s="53"/>
      <c r="AE96" s="53"/>
    </row>
    <row r="97" spans="1:31" ht="12.75">
      <c r="A97" s="1"/>
      <c r="B97" s="2"/>
      <c r="C97" s="2"/>
      <c r="D97" s="2"/>
      <c r="E97" s="2"/>
      <c r="F97" s="2"/>
      <c r="G97" s="2"/>
      <c r="H97" s="2"/>
      <c r="I97" s="2"/>
      <c r="J97" s="20"/>
      <c r="K97" s="2"/>
      <c r="L97" s="2"/>
      <c r="M97" s="2"/>
      <c r="N97" s="2"/>
      <c r="O97" s="2"/>
      <c r="P97" s="2"/>
      <c r="Q97" s="2"/>
      <c r="R97" s="2"/>
      <c r="S97" s="20"/>
      <c r="T97" s="20"/>
      <c r="U97" s="2"/>
      <c r="V97" s="20"/>
      <c r="W97" s="20"/>
      <c r="X97" s="20"/>
      <c r="Y97" s="20"/>
      <c r="Z97" s="2"/>
      <c r="AA97" s="2"/>
      <c r="AB97" s="2"/>
      <c r="AC97" s="2"/>
      <c r="AD97" s="2"/>
      <c r="AE97" s="2"/>
    </row>
    <row r="98" spans="1:31" ht="12.75">
      <c r="A98" s="1"/>
      <c r="B98" s="2"/>
      <c r="C98" s="2"/>
      <c r="D98" s="2"/>
      <c r="E98" s="2"/>
      <c r="F98" s="2"/>
      <c r="G98" s="2"/>
      <c r="H98" s="2"/>
      <c r="I98" s="2"/>
      <c r="J98" s="20"/>
      <c r="K98" s="2"/>
      <c r="L98" s="2"/>
      <c r="M98" s="2"/>
      <c r="N98" s="2"/>
      <c r="O98" s="2"/>
      <c r="P98" s="2"/>
      <c r="Q98" s="2"/>
      <c r="R98" s="2"/>
      <c r="S98" s="20"/>
      <c r="T98" s="20"/>
      <c r="U98" s="2"/>
      <c r="V98" s="20"/>
      <c r="W98" s="20"/>
      <c r="X98" s="20"/>
      <c r="Y98" s="20"/>
      <c r="Z98" s="2"/>
      <c r="AA98" s="2"/>
      <c r="AB98" s="2"/>
      <c r="AC98" s="2"/>
      <c r="AD98" s="2"/>
      <c r="AE98" s="2"/>
    </row>
    <row r="99" spans="2:31" ht="12.75">
      <c r="B99" s="6"/>
      <c r="C99" s="6"/>
      <c r="D99" s="6"/>
      <c r="E99" s="6"/>
      <c r="F99" s="6"/>
      <c r="G99" s="6"/>
      <c r="H99" s="6"/>
      <c r="I99" s="6"/>
      <c r="J99" s="22"/>
      <c r="K99" s="6"/>
      <c r="L99" s="6"/>
      <c r="M99" s="6"/>
      <c r="N99" s="6"/>
      <c r="O99" s="6"/>
      <c r="P99" s="6"/>
      <c r="Q99" s="6"/>
      <c r="R99" s="6"/>
      <c r="S99" s="22"/>
      <c r="T99" s="22"/>
      <c r="U99" s="6"/>
      <c r="V99" s="22"/>
      <c r="W99" s="22"/>
      <c r="X99" s="22"/>
      <c r="Y99" s="22"/>
      <c r="Z99" s="6"/>
      <c r="AA99" s="6"/>
      <c r="AB99" s="6"/>
      <c r="AC99" s="6"/>
      <c r="AD99" s="6"/>
      <c r="AE99" s="6"/>
    </row>
    <row r="100" spans="2:31" ht="12.75">
      <c r="B100" s="6"/>
      <c r="C100" s="6"/>
      <c r="D100" s="6"/>
      <c r="E100" s="6"/>
      <c r="F100" s="6"/>
      <c r="G100" s="6"/>
      <c r="H100" s="6"/>
      <c r="I100" s="6"/>
      <c r="J100" s="22"/>
      <c r="K100" s="6"/>
      <c r="L100" s="6"/>
      <c r="M100" s="6"/>
      <c r="N100" s="6"/>
      <c r="O100" s="6"/>
      <c r="P100" s="6"/>
      <c r="Q100" s="6"/>
      <c r="R100" s="6"/>
      <c r="S100" s="22"/>
      <c r="T100" s="22"/>
      <c r="U100" s="6"/>
      <c r="V100" s="22"/>
      <c r="W100" s="22"/>
      <c r="X100" s="22"/>
      <c r="Y100" s="22"/>
      <c r="Z100" s="6"/>
      <c r="AA100" s="6"/>
      <c r="AB100" s="6"/>
      <c r="AC100" s="6"/>
      <c r="AD100" s="6"/>
      <c r="AE100" s="6"/>
    </row>
    <row r="101" spans="2:31" ht="12.75">
      <c r="B101" s="6"/>
      <c r="C101" s="6"/>
      <c r="D101" s="6"/>
      <c r="E101" s="6"/>
      <c r="F101" s="6"/>
      <c r="G101" s="6"/>
      <c r="H101" s="6"/>
      <c r="I101" s="6"/>
      <c r="J101" s="22"/>
      <c r="K101" s="6"/>
      <c r="L101" s="6"/>
      <c r="M101" s="6"/>
      <c r="N101" s="6"/>
      <c r="O101" s="6"/>
      <c r="P101" s="6"/>
      <c r="Q101" s="6"/>
      <c r="R101" s="6"/>
      <c r="S101" s="22"/>
      <c r="T101" s="22"/>
      <c r="U101" s="6"/>
      <c r="V101" s="22"/>
      <c r="W101" s="22"/>
      <c r="X101" s="22"/>
      <c r="Y101" s="22"/>
      <c r="Z101" s="6"/>
      <c r="AA101" s="6"/>
      <c r="AB101" s="6"/>
      <c r="AC101" s="6"/>
      <c r="AD101" s="6"/>
      <c r="AE101" s="6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72" spans="19:24" ht="12.75">
      <c r="S172" s="34"/>
      <c r="T172" s="34"/>
      <c r="U172" s="35"/>
      <c r="V172" s="34"/>
      <c r="W172" s="34"/>
      <c r="X172" s="34"/>
    </row>
    <row r="173" spans="19:24" ht="12.75">
      <c r="S173" s="34"/>
      <c r="T173" s="34"/>
      <c r="U173" s="35"/>
      <c r="V173" s="34"/>
      <c r="W173" s="34"/>
      <c r="X173" s="34"/>
    </row>
    <row r="174" spans="19:24" ht="12.75">
      <c r="S174" s="34"/>
      <c r="T174" s="34"/>
      <c r="U174" s="35"/>
      <c r="V174" s="34"/>
      <c r="W174" s="34"/>
      <c r="X174" s="34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</sheetData>
  <sheetProtection/>
  <mergeCells count="2">
    <mergeCell ref="A1:AE1"/>
    <mergeCell ref="A2:AE2"/>
  </mergeCells>
  <printOptions/>
  <pageMargins left="0.35" right="0.16" top="0.17" bottom="0.16" header="0.17" footer="0.16"/>
  <pageSetup fitToHeight="1" fitToWidth="1"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2013-12-30T11:35:46Z</cp:lastPrinted>
  <dcterms:created xsi:type="dcterms:W3CDTF">2002-11-05T08:53:00Z</dcterms:created>
  <dcterms:modified xsi:type="dcterms:W3CDTF">2014-01-17T06:02:45Z</dcterms:modified>
  <cp:category/>
  <cp:version/>
  <cp:contentType/>
  <cp:contentStatus/>
</cp:coreProperties>
</file>